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klabiz.sharepoint.com/sites/ofcas-ofcasbabice-QATeam/Shared Documents/QA Team/Dokumentace QA/3.10 Complaint-handling_Reklamace/SWE Goulashsouppe/"/>
    </mc:Choice>
  </mc:AlternateContent>
  <xr:revisionPtr revIDLastSave="0" documentId="8_{9958EE75-118A-402E-9981-D79114517D31}" xr6:coauthVersionLast="47" xr6:coauthVersionMax="47" xr10:uidLastSave="{00000000-0000-0000-0000-000000000000}"/>
  <bookViews>
    <workbookView xWindow="-120" yWindow="-120" windowWidth="29040" windowHeight="15840" activeTab="2" xr2:uid="{8B3C798C-2AF2-43B0-A0FD-851D5FDE8789}"/>
  </bookViews>
  <sheets>
    <sheet name="maso+pol (3)" sheetId="5" r:id="rId1"/>
    <sheet name="plnění (2)" sheetId="4" r:id="rId2"/>
    <sheet name="Sourhn" sheetId="6" r:id="rId3"/>
  </sheets>
  <externalReferences>
    <externalReference r:id="rId4"/>
  </externalReferences>
  <definedNames>
    <definedName name="_xlnm.Print_Area" localSheetId="0">'maso+pol (3)'!$A$1:$I$25</definedName>
    <definedName name="_xlnm.Print_Area" localSheetId="1">'plnění (2)'!$A$1:$H$41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6" l="1"/>
  <c r="C9" i="6"/>
  <c r="D4" i="6"/>
  <c r="F12" i="5"/>
  <c r="E7" i="5"/>
  <c r="E15" i="5" s="1"/>
  <c r="H15" i="5" s="1"/>
  <c r="F15" i="5" l="1"/>
  <c r="G15" i="5" s="1"/>
  <c r="E14" i="5"/>
  <c r="H14" i="5" l="1"/>
  <c r="H17" i="5" s="1"/>
  <c r="I17" i="5" s="1"/>
  <c r="E17" i="5"/>
  <c r="F14" i="5"/>
  <c r="G14" i="5" l="1"/>
  <c r="G17" i="5" s="1"/>
  <c r="F17" i="5"/>
  <c r="E19" i="4" l="1"/>
  <c r="F19" i="4" s="1"/>
  <c r="G19" i="4" s="1"/>
  <c r="E17" i="4"/>
  <c r="D8" i="4"/>
  <c r="G13" i="4" s="1"/>
  <c r="E13" i="4" s="1"/>
  <c r="F17" i="4" l="1"/>
  <c r="F6" i="4"/>
  <c r="D6" i="4" s="1"/>
  <c r="E18" i="4"/>
  <c r="F18" i="4" s="1"/>
  <c r="G18" i="4" s="1"/>
  <c r="H2" i="4"/>
  <c r="H18" i="4" l="1"/>
  <c r="H19" i="4"/>
  <c r="H17" i="4"/>
  <c r="H21" i="4" s="1"/>
  <c r="F21" i="4"/>
  <c r="G17" i="4"/>
  <c r="G21" i="4" s="1"/>
  <c r="E21" i="4"/>
</calcChain>
</file>

<file path=xl/sharedStrings.xml><?xml version="1.0" encoding="utf-8"?>
<sst xmlns="http://schemas.openxmlformats.org/spreadsheetml/2006/main" count="128" uniqueCount="84">
  <si>
    <t>HAMÉ s.r.o Babice</t>
  </si>
  <si>
    <r>
      <t xml:space="preserve">Výrobek :        </t>
    </r>
    <r>
      <rPr>
        <b/>
        <sz val="16"/>
        <rFont val="Arial CE"/>
        <charset val="238"/>
      </rPr>
      <t xml:space="preserve">   </t>
    </r>
  </si>
  <si>
    <t>Goulasch soup - polotovar</t>
  </si>
  <si>
    <t>Množství:</t>
  </si>
  <si>
    <t>1t</t>
  </si>
  <si>
    <t>směs maso a polévka</t>
  </si>
  <si>
    <t>počet kusů:</t>
  </si>
  <si>
    <t>hmotnost (kg):</t>
  </si>
  <si>
    <t>artikl</t>
  </si>
  <si>
    <t>název artiklu</t>
  </si>
  <si>
    <t>Suroviny,materiál</t>
  </si>
  <si>
    <t>jedn.</t>
  </si>
  <si>
    <t>recept. 1t</t>
  </si>
  <si>
    <t>kg/ zkouška</t>
  </si>
  <si>
    <t>kg/ 3 zk</t>
  </si>
  <si>
    <t>tun/směna</t>
  </si>
  <si>
    <t>rec FxA</t>
  </si>
  <si>
    <t>přepočet na 1000 kg</t>
  </si>
  <si>
    <t>kg</t>
  </si>
  <si>
    <t>na 3 zkoušky</t>
  </si>
  <si>
    <t>GSS05-O2 Sauce</t>
  </si>
  <si>
    <t>Polévka</t>
  </si>
  <si>
    <t>Rindfleisch I eingeschränkte Herkunft
16x16x15mm</t>
  </si>
  <si>
    <t>Hovězí maso (kostky 16x16x15mm)</t>
  </si>
  <si>
    <t xml:space="preserve"> </t>
  </si>
  <si>
    <t>počet dávek na 300kg</t>
  </si>
  <si>
    <t>Celkem</t>
  </si>
  <si>
    <t>Babice 18.03.2020</t>
  </si>
  <si>
    <t>ks/směna</t>
  </si>
  <si>
    <t>směna/rok</t>
  </si>
  <si>
    <t xml:space="preserve">Goulasch soup </t>
  </si>
  <si>
    <t>Gulášová polévka</t>
  </si>
  <si>
    <t>balení:</t>
  </si>
  <si>
    <r>
      <rPr>
        <b/>
        <sz val="12"/>
        <rFont val="Arial CE"/>
        <charset val="238"/>
      </rPr>
      <t>5571</t>
    </r>
    <r>
      <rPr>
        <sz val="12"/>
        <rFont val="Arial CE"/>
        <family val="2"/>
        <charset val="238"/>
      </rPr>
      <t xml:space="preserve"> DS 580 ml BPA-NI 70/73x145</t>
    </r>
  </si>
  <si>
    <t>Vsádka (g):</t>
  </si>
  <si>
    <t xml:space="preserve">maso+pol. (g): </t>
  </si>
  <si>
    <t>zel.+pol. (g):</t>
  </si>
  <si>
    <t>polévka (g):</t>
  </si>
  <si>
    <t>potřebné kg -&gt; zaokrouhleno nahoru o 2 - 5 kg =</t>
  </si>
  <si>
    <r>
      <t xml:space="preserve">kg </t>
    </r>
    <r>
      <rPr>
        <b/>
        <sz val="12"/>
        <color rgb="FF00B0F0"/>
        <rFont val="Arial CE"/>
        <charset val="238"/>
      </rPr>
      <t>(2400 plechovek)</t>
    </r>
  </si>
  <si>
    <t>GSS06-KO3 Fleischmischung</t>
  </si>
  <si>
    <t>Směs masa s polévkou</t>
  </si>
  <si>
    <t>GSS05-KO4 Gemüsemischung</t>
  </si>
  <si>
    <t>Směs zeleniny s polévkou</t>
  </si>
  <si>
    <t>Obaly</t>
  </si>
  <si>
    <t>počet</t>
  </si>
  <si>
    <r>
      <t xml:space="preserve">Švédská gulášová polévka </t>
    </r>
    <r>
      <rPr>
        <b/>
        <sz val="10"/>
        <rFont val="Arial CE"/>
        <charset val="238"/>
      </rPr>
      <t>Pozn.: Dávejte pozor na datum minimální trvanlivosti!</t>
    </r>
  </si>
  <si>
    <t>ks</t>
  </si>
  <si>
    <t>Etik. 560 g Ds Gulaschsuppe Schweden</t>
  </si>
  <si>
    <t>etiketa</t>
  </si>
  <si>
    <t>Tray 12x560g GuSu Schweden hoch weiss</t>
  </si>
  <si>
    <t>tray vysoký bílý 12x560g</t>
  </si>
  <si>
    <t>WELLPAPPETAFELN</t>
  </si>
  <si>
    <t>kartonová proložka nepotištěná</t>
  </si>
  <si>
    <t>MOBILRAP</t>
  </si>
  <si>
    <t>balící strečová folie</t>
  </si>
  <si>
    <t>paletový štítek 147x209mm</t>
  </si>
  <si>
    <t>DS 580ml BPA-NI 70/73x145</t>
  </si>
  <si>
    <t>plechovka 560g s EO</t>
  </si>
  <si>
    <r>
      <t xml:space="preserve">Výrobek:  </t>
    </r>
    <r>
      <rPr>
        <b/>
        <sz val="18"/>
        <color rgb="FFFF0000"/>
        <rFont val="Arial CE"/>
        <charset val="238"/>
      </rPr>
      <t xml:space="preserve"> FELIX AT (SWE)  </t>
    </r>
  </si>
  <si>
    <t>560 g Ds Gulaschsuppe Schweden</t>
  </si>
  <si>
    <t>art.: 73102</t>
  </si>
  <si>
    <t>560 g Ds Gulaschsuppe Schweden VV: Achtung auf MHD achten!</t>
  </si>
  <si>
    <t>FOLIE 420X0,06</t>
  </si>
  <si>
    <t>folie 420x0,06mm</t>
  </si>
  <si>
    <r>
      <t xml:space="preserve">THERMOTRANSFERDRUCK 49x68mm WEISS </t>
    </r>
    <r>
      <rPr>
        <sz val="8"/>
        <color rgb="FFFF0000"/>
        <rFont val="Arial CE"/>
        <charset val="238"/>
      </rPr>
      <t>7310241064376 auf kurze Trayseite</t>
    </r>
  </si>
  <si>
    <r>
      <t>šaržovací štítek 49x68mm BÍLÝ</t>
    </r>
    <r>
      <rPr>
        <b/>
        <sz val="12"/>
        <color rgb="FFFF0000"/>
        <rFont val="Arial CE"/>
        <charset val="238"/>
      </rPr>
      <t xml:space="preserve"> na</t>
    </r>
    <r>
      <rPr>
        <b/>
        <sz val="12"/>
        <rFont val="Arial CE"/>
        <charset val="238"/>
      </rPr>
      <t xml:space="preserve"> </t>
    </r>
    <r>
      <rPr>
        <b/>
        <sz val="12"/>
        <color rgb="FFFF0000"/>
        <rFont val="Arial CE"/>
        <charset val="238"/>
      </rPr>
      <t>krátké straně traye</t>
    </r>
  </si>
  <si>
    <t xml:space="preserve">STR.C.KLEBER-PALETTE 147x209 mm </t>
  </si>
  <si>
    <t>Obsah masa</t>
  </si>
  <si>
    <t>Plnění</t>
  </si>
  <si>
    <t>Směs MASO + POLÉVKA</t>
  </si>
  <si>
    <t>(1 dávka)</t>
  </si>
  <si>
    <t>Maso</t>
  </si>
  <si>
    <t>570 g</t>
  </si>
  <si>
    <t>Směs M+P</t>
  </si>
  <si>
    <t>164 g</t>
  </si>
  <si>
    <t>Obsah masa ve směsi</t>
  </si>
  <si>
    <t>109 g</t>
  </si>
  <si>
    <t>QAD formule</t>
  </si>
  <si>
    <t>kg / kus (560 g)</t>
  </si>
  <si>
    <t>g masa na kus (560 g výrobek)</t>
  </si>
  <si>
    <t>Etiketa výrobku (+ specifikace)</t>
  </si>
  <si>
    <t>ve výrobku</t>
  </si>
  <si>
    <t>g masa ve výrobku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</si>
</sst>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0.000"/>
    <numFmt numFmtId="166" formatCode="0.0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charset val="238"/>
    </font>
    <font>
      <b/>
      <sz val="16"/>
      <name val="Arial CE"/>
      <family val="2"/>
      <charset val="238"/>
    </font>
    <font>
      <sz val="9"/>
      <name val="Arial CE"/>
      <charset val="238"/>
    </font>
    <font>
      <i/>
      <sz val="12"/>
      <name val="Arial CE"/>
      <charset val="238"/>
    </font>
    <font>
      <b/>
      <i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i/>
      <sz val="11"/>
      <name val="Arial CE"/>
      <family val="2"/>
      <charset val="238"/>
    </font>
    <font>
      <b/>
      <sz val="12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12"/>
      <name val="Arial CE"/>
      <charset val="238"/>
    </font>
    <font>
      <i/>
      <sz val="8"/>
      <name val="Arial CE"/>
      <charset val="238"/>
    </font>
    <font>
      <b/>
      <sz val="8"/>
      <name val="Arial CE"/>
      <charset val="238"/>
    </font>
    <font>
      <sz val="11"/>
      <name val="Arial CE"/>
      <family val="2"/>
      <charset val="238"/>
    </font>
    <font>
      <sz val="9"/>
      <color rgb="FFFF0000"/>
      <name val="Arial CE"/>
      <charset val="238"/>
    </font>
    <font>
      <sz val="12"/>
      <color rgb="FFFF0000"/>
      <name val="Arial CE"/>
      <charset val="238"/>
    </font>
    <font>
      <i/>
      <sz val="12"/>
      <name val="Arial CE"/>
      <family val="2"/>
      <charset val="238"/>
    </font>
    <font>
      <b/>
      <sz val="10"/>
      <name val="Arial CE"/>
      <charset val="238"/>
    </font>
    <font>
      <b/>
      <sz val="18"/>
      <color rgb="FFFF0000"/>
      <name val="Arial CE"/>
      <charset val="238"/>
    </font>
    <font>
      <b/>
      <sz val="12"/>
      <name val="Arial CE"/>
      <family val="2"/>
      <charset val="238"/>
    </font>
    <font>
      <b/>
      <i/>
      <u/>
      <sz val="12"/>
      <name val="Arial CE"/>
      <charset val="238"/>
    </font>
    <font>
      <b/>
      <sz val="12"/>
      <color rgb="FF00B0F0"/>
      <name val="Arial CE"/>
      <charset val="238"/>
    </font>
    <font>
      <sz val="8"/>
      <name val="Arial CE"/>
      <charset val="238"/>
    </font>
    <font>
      <sz val="8"/>
      <color rgb="FFFF000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2" fontId="4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3" fillId="0" borderId="0" xfId="0" applyFont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0" fontId="3" fillId="0" borderId="3" xfId="0" applyFont="1" applyBorder="1"/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2" fontId="12" fillId="0" borderId="4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2" fontId="12" fillId="0" borderId="4" xfId="2" applyNumberFormat="1" applyFont="1" applyBorder="1" applyAlignment="1">
      <alignment horizontal="center" vertical="center" wrapText="1"/>
    </xf>
    <xf numFmtId="0" fontId="3" fillId="0" borderId="4" xfId="0" applyFont="1" applyBorder="1"/>
    <xf numFmtId="0" fontId="16" fillId="0" borderId="4" xfId="0" applyFont="1" applyBorder="1"/>
    <xf numFmtId="49" fontId="15" fillId="0" borderId="4" xfId="0" applyNumberFormat="1" applyFont="1" applyBorder="1"/>
    <xf numFmtId="49" fontId="3" fillId="0" borderId="4" xfId="0" applyNumberFormat="1" applyFont="1" applyBorder="1" applyAlignment="1">
      <alignment horizontal="center"/>
    </xf>
    <xf numFmtId="165" fontId="17" fillId="0" borderId="4" xfId="0" applyNumberFormat="1" applyFont="1" applyBorder="1" applyAlignment="1">
      <alignment horizontal="right"/>
    </xf>
    <xf numFmtId="165" fontId="15" fillId="0" borderId="4" xfId="0" applyNumberFormat="1" applyFont="1" applyBorder="1" applyAlignment="1">
      <alignment horizontal="center"/>
    </xf>
    <xf numFmtId="165" fontId="17" fillId="0" borderId="4" xfId="2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18" fillId="0" borderId="4" xfId="0" applyFont="1" applyBorder="1"/>
    <xf numFmtId="0" fontId="19" fillId="0" borderId="4" xfId="0" applyFont="1" applyBorder="1"/>
    <xf numFmtId="0" fontId="16" fillId="0" borderId="4" xfId="0" applyFont="1" applyBorder="1" applyAlignment="1">
      <alignment wrapText="1"/>
    </xf>
    <xf numFmtId="49" fontId="15" fillId="0" borderId="4" xfId="0" applyNumberFormat="1" applyFont="1" applyBorder="1" applyAlignment="1">
      <alignment wrapText="1"/>
    </xf>
    <xf numFmtId="0" fontId="20" fillId="0" borderId="0" xfId="0" applyFont="1"/>
    <xf numFmtId="3" fontId="3" fillId="0" borderId="0" xfId="0" applyNumberFormat="1" applyFont="1" applyAlignment="1">
      <alignment horizontal="left"/>
    </xf>
    <xf numFmtId="49" fontId="16" fillId="0" borderId="4" xfId="0" applyNumberFormat="1" applyFont="1" applyBorder="1"/>
    <xf numFmtId="0" fontId="7" fillId="0" borderId="4" xfId="0" applyFont="1" applyBorder="1"/>
    <xf numFmtId="0" fontId="9" fillId="0" borderId="4" xfId="0" applyFont="1" applyBorder="1"/>
    <xf numFmtId="0" fontId="21" fillId="0" borderId="4" xfId="0" applyFont="1" applyBorder="1" applyAlignment="1">
      <alignment horizontal="right"/>
    </xf>
    <xf numFmtId="0" fontId="4" fillId="0" borderId="4" xfId="0" applyFont="1" applyBorder="1"/>
    <xf numFmtId="1" fontId="3" fillId="0" borderId="4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2" fontId="15" fillId="0" borderId="4" xfId="2" applyNumberFormat="1" applyFont="1" applyBorder="1" applyAlignment="1">
      <alignment horizontal="center"/>
    </xf>
    <xf numFmtId="0" fontId="22" fillId="0" borderId="4" xfId="0" applyFont="1" applyBorder="1"/>
    <xf numFmtId="0" fontId="23" fillId="0" borderId="0" xfId="0" applyFont="1"/>
    <xf numFmtId="0" fontId="2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3" fillId="0" borderId="5" xfId="0" applyFont="1" applyBorder="1"/>
    <xf numFmtId="0" fontId="23" fillId="0" borderId="5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right"/>
    </xf>
    <xf numFmtId="0" fontId="3" fillId="0" borderId="5" xfId="0" applyFont="1" applyBorder="1"/>
    <xf numFmtId="3" fontId="4" fillId="0" borderId="0" xfId="0" applyNumberFormat="1" applyFont="1"/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4" fillId="2" borderId="0" xfId="0" applyFont="1" applyFill="1" applyAlignment="1">
      <alignment horizontal="right"/>
    </xf>
    <xf numFmtId="0" fontId="24" fillId="2" borderId="0" xfId="0" applyFont="1" applyFill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1" fontId="18" fillId="0" borderId="0" xfId="0" applyNumberFormat="1" applyFont="1" applyAlignment="1">
      <alignment horizontal="left"/>
    </xf>
    <xf numFmtId="0" fontId="17" fillId="0" borderId="0" xfId="0" applyFont="1"/>
    <xf numFmtId="0" fontId="15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9" fillId="0" borderId="0" xfId="0" applyFont="1"/>
    <xf numFmtId="0" fontId="12" fillId="2" borderId="1" xfId="0" applyFont="1" applyFill="1" applyBorder="1"/>
    <xf numFmtId="49" fontId="27" fillId="0" borderId="6" xfId="0" applyNumberFormat="1" applyFont="1" applyBorder="1"/>
    <xf numFmtId="49" fontId="15" fillId="0" borderId="6" xfId="0" applyNumberFormat="1" applyFont="1" applyBorder="1"/>
    <xf numFmtId="2" fontId="3" fillId="0" borderId="4" xfId="0" applyNumberFormat="1" applyFont="1" applyBorder="1" applyAlignment="1">
      <alignment horizontal="center"/>
    </xf>
    <xf numFmtId="0" fontId="27" fillId="0" borderId="6" xfId="0" applyFont="1" applyBorder="1"/>
    <xf numFmtId="0" fontId="3" fillId="0" borderId="4" xfId="0" applyFont="1" applyBorder="1" applyAlignment="1">
      <alignment horizontal="center"/>
    </xf>
    <xf numFmtId="0" fontId="23" fillId="0" borderId="4" xfId="0" applyFont="1" applyBorder="1"/>
    <xf numFmtId="0" fontId="3" fillId="0" borderId="6" xfId="0" applyFont="1" applyBorder="1"/>
    <xf numFmtId="2" fontId="15" fillId="0" borderId="4" xfId="0" applyNumberFormat="1" applyFont="1" applyBorder="1" applyAlignment="1">
      <alignment horizontal="center"/>
    </xf>
    <xf numFmtId="0" fontId="6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29" fillId="0" borderId="7" xfId="0" applyFont="1" applyBorder="1"/>
    <xf numFmtId="0" fontId="29" fillId="0" borderId="7" xfId="0" applyFont="1" applyBorder="1" applyAlignment="1">
      <alignment horizontal="left" wrapText="1"/>
    </xf>
    <xf numFmtId="0" fontId="15" fillId="0" borderId="8" xfId="0" applyFont="1" applyBorder="1" applyAlignment="1">
      <alignment wrapText="1"/>
    </xf>
    <xf numFmtId="49" fontId="17" fillId="0" borderId="7" xfId="0" applyNumberFormat="1" applyFont="1" applyBorder="1" applyAlignment="1">
      <alignment horizontal="center"/>
    </xf>
    <xf numFmtId="165" fontId="17" fillId="0" borderId="7" xfId="0" applyNumberFormat="1" applyFont="1" applyBorder="1" applyAlignment="1">
      <alignment horizontal="center"/>
    </xf>
    <xf numFmtId="0" fontId="29" fillId="0" borderId="3" xfId="0" applyFont="1" applyBorder="1" applyAlignment="1">
      <alignment vertical="center" wrapText="1"/>
    </xf>
    <xf numFmtId="49" fontId="15" fillId="0" borderId="3" xfId="0" applyNumberFormat="1" applyFont="1" applyBorder="1"/>
    <xf numFmtId="49" fontId="17" fillId="0" borderId="3" xfId="0" applyNumberFormat="1" applyFont="1" applyBorder="1" applyAlignment="1">
      <alignment horizontal="center"/>
    </xf>
    <xf numFmtId="165" fontId="17" fillId="0" borderId="3" xfId="0" applyNumberFormat="1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/>
    <xf numFmtId="0" fontId="29" fillId="0" borderId="4" xfId="0" applyFont="1" applyBorder="1" applyAlignment="1">
      <alignment vertical="center" wrapText="1"/>
    </xf>
    <xf numFmtId="49" fontId="17" fillId="0" borderId="4" xfId="0" applyNumberFormat="1" applyFont="1" applyBorder="1" applyAlignment="1">
      <alignment horizontal="center"/>
    </xf>
    <xf numFmtId="165" fontId="17" fillId="0" borderId="4" xfId="0" applyNumberFormat="1" applyFont="1" applyBorder="1" applyAlignment="1">
      <alignment horizontal="center"/>
    </xf>
    <xf numFmtId="0" fontId="29" fillId="0" borderId="9" xfId="0" applyFont="1" applyBorder="1"/>
    <xf numFmtId="0" fontId="29" fillId="0" borderId="9" xfId="0" applyFont="1" applyBorder="1" applyAlignment="1">
      <alignment vertical="center" wrapText="1"/>
    </xf>
    <xf numFmtId="49" fontId="15" fillId="0" borderId="9" xfId="0" applyNumberFormat="1" applyFont="1" applyBorder="1"/>
    <xf numFmtId="49" fontId="17" fillId="0" borderId="9" xfId="0" applyNumberFormat="1" applyFont="1" applyBorder="1" applyAlignment="1">
      <alignment horizontal="center"/>
    </xf>
    <xf numFmtId="165" fontId="17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9" fillId="0" borderId="3" xfId="0" applyFont="1" applyBorder="1" applyAlignment="1">
      <alignment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9" fontId="31" fillId="0" borderId="0" xfId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9" fontId="33" fillId="0" borderId="0" xfId="1" applyFont="1" applyAlignment="1">
      <alignment vertical="center"/>
    </xf>
    <xf numFmtId="0" fontId="33" fillId="0" borderId="0" xfId="0" applyFont="1" applyAlignment="1">
      <alignment horizontal="right" vertical="center"/>
    </xf>
    <xf numFmtId="9" fontId="32" fillId="0" borderId="0" xfId="1" applyFont="1" applyAlignment="1">
      <alignment horizontal="center" vertical="center"/>
    </xf>
    <xf numFmtId="9" fontId="32" fillId="0" borderId="0" xfId="1" applyFont="1" applyAlignment="1">
      <alignment horizontal="left" vertical="center"/>
    </xf>
    <xf numFmtId="9" fontId="31" fillId="0" borderId="0" xfId="0" applyNumberFormat="1" applyFont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</cellXfs>
  <cellStyles count="3">
    <cellStyle name="Normální" xfId="0" builtinId="0"/>
    <cellStyle name="normální_receptury Made" xfId="2" xr:uid="{0CD0AA4E-0E93-479A-AD76-4E1FE7C6D9B5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180975</xdr:colOff>
      <xdr:row>2</xdr:row>
      <xdr:rowOff>180975</xdr:rowOff>
    </xdr:from>
    <xdr:to>
      <xdr:col>19</xdr:col>
      <xdr:colOff>600835</xdr:colOff>
      <xdr:row>41</xdr:row>
      <xdr:rowOff>58170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0BD6421-3B90-407D-DCAF-38133EB38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53650" y="561975"/>
          <a:ext cx="5449060" cy="7306695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10</xdr:row>
      <xdr:rowOff>161925</xdr:rowOff>
    </xdr:from>
    <xdr:to>
      <xdr:col>11</xdr:col>
      <xdr:colOff>19769</xdr:colOff>
      <xdr:row>41</xdr:row>
      <xdr:rowOff>802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728921F-679A-309A-51B3-3B372E752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38700" y="2066925"/>
          <a:ext cx="5153744" cy="57443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Babice\Adresar_Babice\Felix\Receptury\73102_Ds%20Gulaschsuppe%20Schweden_560g_rec.%2033-1_KITCHEN.xlsx" TargetMode="External"/><Relationship Id="rId1" Type="http://schemas.openxmlformats.org/officeDocument/2006/relationships/externalLinkPath" Target="file:///O:\Babice\Adresar_Babice\Felix\Receptury\73102_Ds%20Gulaschsuppe%20Schweden_560g_rec.%2033-1_KITCH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nění"/>
      <sheetName val="maso+pol"/>
      <sheetName val="zel+pol"/>
      <sheetName val="bramb+pyrof"/>
      <sheetName val="polévka"/>
    </sheetNames>
    <sheetDataSet>
      <sheetData sheetId="0">
        <row r="17">
          <cell r="E17">
            <v>287.36842105263156</v>
          </cell>
          <cell r="H17">
            <v>9.5003999999999991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2C86C-363F-4491-842B-79A09A8792C3}">
  <sheetPr>
    <pageSetUpPr fitToPage="1"/>
  </sheetPr>
  <dimension ref="A1:K32"/>
  <sheetViews>
    <sheetView zoomScaleNormal="100" zoomScaleSheetLayoutView="80" workbookViewId="0">
      <selection activeCell="M16" sqref="M16"/>
    </sheetView>
  </sheetViews>
  <sheetFormatPr defaultColWidth="9.140625" defaultRowHeight="12.75" x14ac:dyDescent="0.2"/>
  <cols>
    <col min="1" max="1" width="4.85546875" style="2" customWidth="1"/>
    <col min="2" max="2" width="20" style="2" customWidth="1"/>
    <col min="3" max="3" width="18" style="2" customWidth="1"/>
    <col min="4" max="4" width="7" style="2" customWidth="1"/>
    <col min="5" max="5" width="11.140625" style="2" customWidth="1"/>
    <col min="6" max="6" width="10.42578125" style="2" bestFit="1" customWidth="1"/>
    <col min="7" max="7" width="10.7109375" style="4" bestFit="1" customWidth="1"/>
    <col min="9" max="9" width="6.85546875" style="2" bestFit="1" customWidth="1"/>
    <col min="10" max="16384" width="9.140625" style="2"/>
  </cols>
  <sheetData>
    <row r="1" spans="1:11" ht="15" x14ac:dyDescent="0.2">
      <c r="A1" s="1" t="s">
        <v>0</v>
      </c>
      <c r="B1" s="1"/>
      <c r="D1" s="3"/>
    </row>
    <row r="4" spans="1:11" ht="20.25" x14ac:dyDescent="0.3">
      <c r="A4" s="2" t="s">
        <v>1</v>
      </c>
    </row>
    <row r="5" spans="1:11" ht="20.25" x14ac:dyDescent="0.3">
      <c r="A5" s="5" t="s">
        <v>2</v>
      </c>
      <c r="D5" s="6" t="s">
        <v>3</v>
      </c>
      <c r="E5" s="1" t="s">
        <v>4</v>
      </c>
    </row>
    <row r="6" spans="1:11" ht="20.25" x14ac:dyDescent="0.3">
      <c r="A6" s="5" t="s">
        <v>5</v>
      </c>
      <c r="D6" s="6" t="s">
        <v>6</v>
      </c>
      <c r="E6" s="7">
        <v>1000</v>
      </c>
    </row>
    <row r="7" spans="1:11" ht="15" x14ac:dyDescent="0.2">
      <c r="A7" s="8" t="s">
        <v>60</v>
      </c>
      <c r="D7" s="6" t="s">
        <v>7</v>
      </c>
      <c r="E7" s="9">
        <f>SUM(I14:I15)</f>
        <v>300</v>
      </c>
    </row>
    <row r="8" spans="1:11" ht="15" x14ac:dyDescent="0.2">
      <c r="A8" s="10" t="s">
        <v>61</v>
      </c>
      <c r="D8" s="1"/>
      <c r="E8" s="1"/>
    </row>
    <row r="9" spans="1:11" x14ac:dyDescent="0.2">
      <c r="C9" s="3"/>
    </row>
    <row r="10" spans="1:11" ht="13.5" thickBot="1" x14ac:dyDescent="0.25"/>
    <row r="11" spans="1:11" ht="15.75" thickBot="1" x14ac:dyDescent="0.25">
      <c r="A11" s="11" t="s">
        <v>8</v>
      </c>
      <c r="B11" s="11" t="s">
        <v>9</v>
      </c>
      <c r="C11" s="11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3" t="s">
        <v>15</v>
      </c>
      <c r="I11" s="14" t="s">
        <v>16</v>
      </c>
      <c r="J11" s="15"/>
      <c r="K11" s="1"/>
    </row>
    <row r="12" spans="1:11" ht="15.75" x14ac:dyDescent="0.25">
      <c r="A12" s="16"/>
      <c r="B12" s="16"/>
      <c r="C12" s="16"/>
      <c r="D12" s="17"/>
      <c r="E12" s="18"/>
      <c r="F12" s="19">
        <f>[1]plnění!E17</f>
        <v>287.36842105263156</v>
      </c>
      <c r="G12" s="20"/>
      <c r="H12" s="21"/>
      <c r="I12" s="21"/>
      <c r="J12" s="1"/>
      <c r="K12" s="1"/>
    </row>
    <row r="13" spans="1:11" ht="24" x14ac:dyDescent="0.2">
      <c r="A13" s="22"/>
      <c r="B13" s="22"/>
      <c r="C13" s="22"/>
      <c r="D13" s="23"/>
      <c r="E13" s="24" t="s">
        <v>17</v>
      </c>
      <c r="F13" s="25" t="s">
        <v>18</v>
      </c>
      <c r="G13" s="26" t="s">
        <v>19</v>
      </c>
      <c r="H13" s="27"/>
      <c r="I13" s="27"/>
      <c r="J13" s="1"/>
      <c r="K13" s="1"/>
    </row>
    <row r="14" spans="1:11" ht="15.75" x14ac:dyDescent="0.25">
      <c r="A14" s="28">
        <v>6</v>
      </c>
      <c r="B14" s="28" t="s">
        <v>20</v>
      </c>
      <c r="C14" s="29" t="s">
        <v>21</v>
      </c>
      <c r="D14" s="30" t="s">
        <v>18</v>
      </c>
      <c r="E14" s="31">
        <f>(1000/$E$7)*I14</f>
        <v>333.33333333333337</v>
      </c>
      <c r="F14" s="32">
        <f>($F$12/1000)*E14</f>
        <v>95.789473684210535</v>
      </c>
      <c r="G14" s="33">
        <f>F14*3</f>
        <v>287.36842105263162</v>
      </c>
      <c r="H14" s="34">
        <f>([1]plnění!$H$17*E14)/1000</f>
        <v>3.1668000000000003</v>
      </c>
      <c r="I14" s="35">
        <v>100</v>
      </c>
      <c r="J14" s="1"/>
      <c r="K14" s="1"/>
    </row>
    <row r="15" spans="1:11" ht="45" customHeight="1" x14ac:dyDescent="0.25">
      <c r="A15" s="36">
        <v>2044</v>
      </c>
      <c r="B15" s="37" t="s">
        <v>22</v>
      </c>
      <c r="C15" s="38" t="s">
        <v>23</v>
      </c>
      <c r="D15" s="30" t="s">
        <v>18</v>
      </c>
      <c r="E15" s="31">
        <f>(1000/$E$7)*I15</f>
        <v>666.66666666666674</v>
      </c>
      <c r="F15" s="32">
        <f>($F$12/1000)*E15</f>
        <v>191.57894736842107</v>
      </c>
      <c r="G15" s="33">
        <f>F15*3</f>
        <v>574.73684210526324</v>
      </c>
      <c r="H15" s="34">
        <f>([1]plnění!$H$17*E15)/1000</f>
        <v>6.3336000000000006</v>
      </c>
      <c r="I15" s="35">
        <v>200</v>
      </c>
      <c r="J15" s="39"/>
      <c r="K15" s="40"/>
    </row>
    <row r="16" spans="1:11" ht="15.75" customHeight="1" x14ac:dyDescent="0.3">
      <c r="A16" s="28"/>
      <c r="B16" s="28"/>
      <c r="C16" s="41" t="s">
        <v>24</v>
      </c>
      <c r="D16" s="30"/>
      <c r="E16" s="34"/>
      <c r="F16" s="32"/>
      <c r="G16" s="42"/>
      <c r="H16" s="43"/>
      <c r="I16" s="44" t="s">
        <v>25</v>
      </c>
      <c r="J16" s="1"/>
      <c r="K16" s="1"/>
    </row>
    <row r="17" spans="1:11" ht="15.75" x14ac:dyDescent="0.25">
      <c r="A17" s="45"/>
      <c r="B17" s="45"/>
      <c r="C17" s="27" t="s">
        <v>26</v>
      </c>
      <c r="D17" s="30" t="s">
        <v>18</v>
      </c>
      <c r="E17" s="46">
        <f>SUM(E14:E15)</f>
        <v>1000.0000000000001</v>
      </c>
      <c r="F17" s="47">
        <f t="shared" ref="F17:G17" si="0">SUM(F14:F15)</f>
        <v>287.36842105263162</v>
      </c>
      <c r="G17" s="46">
        <f t="shared" si="0"/>
        <v>862.1052631578948</v>
      </c>
      <c r="H17" s="48">
        <f>SUM(H14:H15)</f>
        <v>9.5004000000000008</v>
      </c>
      <c r="I17" s="49">
        <f>+H17*1000/E7</f>
        <v>31.668000000000006</v>
      </c>
    </row>
    <row r="18" spans="1:11" ht="15" x14ac:dyDescent="0.2">
      <c r="C18" s="50"/>
      <c r="D18" s="51"/>
      <c r="E18" s="51"/>
      <c r="G18" s="7"/>
      <c r="I18" s="52"/>
      <c r="J18" s="52"/>
      <c r="K18" s="53"/>
    </row>
    <row r="19" spans="1:11" ht="15.75" thickBot="1" x14ac:dyDescent="0.25">
      <c r="A19" s="54"/>
      <c r="B19" s="54"/>
      <c r="C19" s="54"/>
      <c r="D19" s="55"/>
      <c r="E19" s="55"/>
      <c r="F19" s="55"/>
      <c r="G19" s="55"/>
      <c r="H19" s="55"/>
      <c r="I19" s="55"/>
      <c r="J19" s="52"/>
      <c r="K19" s="53"/>
    </row>
    <row r="20" spans="1:11" ht="15" x14ac:dyDescent="0.2">
      <c r="D20" s="1"/>
      <c r="E20" s="1"/>
      <c r="G20" s="7"/>
      <c r="I20" s="52"/>
      <c r="J20" s="52"/>
      <c r="K20" s="53"/>
    </row>
    <row r="21" spans="1:11" ht="15" x14ac:dyDescent="0.2">
      <c r="A21" s="1"/>
      <c r="D21" s="1"/>
      <c r="E21" s="1"/>
      <c r="G21" s="7"/>
      <c r="I21" s="52"/>
      <c r="J21" s="52"/>
      <c r="K21" s="53"/>
    </row>
    <row r="22" spans="1:11" ht="15" x14ac:dyDescent="0.2">
      <c r="A22" s="1" t="s">
        <v>27</v>
      </c>
      <c r="D22" s="1"/>
      <c r="E22" s="1"/>
      <c r="G22" s="7"/>
      <c r="I22" s="52"/>
      <c r="J22" s="52"/>
      <c r="K22" s="53"/>
    </row>
    <row r="23" spans="1:11" ht="15" x14ac:dyDescent="0.2">
      <c r="A23" s="1"/>
      <c r="D23" s="1"/>
      <c r="E23" s="1"/>
      <c r="G23" s="7"/>
      <c r="I23" s="52"/>
      <c r="J23" s="56"/>
      <c r="K23" s="57"/>
    </row>
    <row r="24" spans="1:11" ht="15" x14ac:dyDescent="0.2">
      <c r="A24" s="1"/>
      <c r="D24" s="1"/>
      <c r="E24" s="1"/>
      <c r="G24" s="7"/>
      <c r="I24" s="6"/>
      <c r="J24" s="56"/>
      <c r="K24" s="58"/>
    </row>
    <row r="25" spans="1:11" ht="15.75" thickBot="1" x14ac:dyDescent="0.25">
      <c r="A25" s="59"/>
      <c r="B25" s="59"/>
      <c r="C25" s="59"/>
      <c r="D25" s="59"/>
      <c r="E25" s="59"/>
    </row>
    <row r="32" spans="1:11" x14ac:dyDescent="0.2">
      <c r="E32" s="60"/>
    </row>
  </sheetData>
  <pageMargins left="0.59055118110236227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D1076-ED54-4627-ACF1-9FF40DEB69AE}">
  <sheetPr>
    <pageSetUpPr fitToPage="1"/>
  </sheetPr>
  <dimension ref="A1:M41"/>
  <sheetViews>
    <sheetView zoomScaleNormal="100" zoomScaleSheetLayoutView="82" workbookViewId="0">
      <selection activeCell="I17" sqref="I17"/>
    </sheetView>
  </sheetViews>
  <sheetFormatPr defaultColWidth="9.140625" defaultRowHeight="12" x14ac:dyDescent="0.2"/>
  <cols>
    <col min="1" max="1" width="5.28515625" style="2" customWidth="1"/>
    <col min="2" max="2" width="26.42578125" style="2" bestFit="1" customWidth="1"/>
    <col min="3" max="3" width="34.140625" style="2" customWidth="1"/>
    <col min="4" max="4" width="7" style="2" customWidth="1"/>
    <col min="5" max="5" width="11" style="2" bestFit="1" customWidth="1"/>
    <col min="6" max="6" width="13.28515625" style="2" customWidth="1"/>
    <col min="7" max="7" width="11.140625" style="2" bestFit="1" customWidth="1"/>
    <col min="8" max="8" width="9" style="2" bestFit="1" customWidth="1"/>
    <col min="9" max="9" width="10.85546875" style="4" bestFit="1" customWidth="1"/>
    <col min="10" max="16384" width="9.140625" style="2"/>
  </cols>
  <sheetData>
    <row r="1" spans="1:11" ht="15" x14ac:dyDescent="0.2">
      <c r="A1" s="1" t="s">
        <v>0</v>
      </c>
      <c r="B1" s="1"/>
      <c r="D1" s="3"/>
      <c r="F1" s="61" t="s">
        <v>28</v>
      </c>
      <c r="G1" s="62" t="s">
        <v>29</v>
      </c>
      <c r="H1" s="63" t="s">
        <v>15</v>
      </c>
    </row>
    <row r="2" spans="1:11" ht="12.75" x14ac:dyDescent="0.2">
      <c r="F2" s="64">
        <v>58000</v>
      </c>
      <c r="G2" s="64">
        <v>34</v>
      </c>
      <c r="H2" s="64">
        <f>(F2*(D8/1000))/1000</f>
        <v>33.06</v>
      </c>
    </row>
    <row r="4" spans="1:11" ht="23.25" x14ac:dyDescent="0.35">
      <c r="A4" s="2" t="s">
        <v>59</v>
      </c>
    </row>
    <row r="5" spans="1:11" ht="20.25" x14ac:dyDescent="0.3">
      <c r="A5" s="65" t="s">
        <v>30</v>
      </c>
      <c r="B5" s="66"/>
      <c r="C5" s="6" t="s">
        <v>3</v>
      </c>
      <c r="D5" s="1" t="s">
        <v>4</v>
      </c>
    </row>
    <row r="6" spans="1:11" ht="15.75" x14ac:dyDescent="0.25">
      <c r="A6" s="67" t="s">
        <v>31</v>
      </c>
      <c r="B6" s="66"/>
      <c r="C6" s="6" t="s">
        <v>6</v>
      </c>
      <c r="D6" s="7">
        <f>FLOOR(F6,1)</f>
        <v>1754</v>
      </c>
      <c r="F6" s="68">
        <f>(1000/D8)*1000</f>
        <v>1754.3859649122805</v>
      </c>
    </row>
    <row r="7" spans="1:11" ht="16.5" thickBot="1" x14ac:dyDescent="0.3">
      <c r="A7" s="104" t="s">
        <v>60</v>
      </c>
      <c r="B7" s="66"/>
      <c r="C7" s="6" t="s">
        <v>32</v>
      </c>
      <c r="D7" s="69" t="s">
        <v>33</v>
      </c>
    </row>
    <row r="8" spans="1:11" ht="16.5" thickBot="1" x14ac:dyDescent="0.3">
      <c r="A8" s="105" t="s">
        <v>61</v>
      </c>
      <c r="B8" s="66"/>
      <c r="C8" s="6" t="s">
        <v>34</v>
      </c>
      <c r="D8" s="70">
        <f>SUM(D9:D11)</f>
        <v>570</v>
      </c>
    </row>
    <row r="9" spans="1:11" ht="15" x14ac:dyDescent="0.2">
      <c r="A9" s="3"/>
      <c r="C9" s="6" t="s">
        <v>35</v>
      </c>
      <c r="D9" s="7">
        <v>163.80000000000001</v>
      </c>
    </row>
    <row r="10" spans="1:11" ht="15" x14ac:dyDescent="0.2">
      <c r="A10" s="3"/>
      <c r="C10" s="6" t="s">
        <v>36</v>
      </c>
      <c r="D10" s="7">
        <v>68.900000000000006</v>
      </c>
    </row>
    <row r="11" spans="1:11" ht="15" x14ac:dyDescent="0.2">
      <c r="C11" s="6" t="s">
        <v>37</v>
      </c>
      <c r="D11" s="7">
        <v>337.3</v>
      </c>
    </row>
    <row r="12" spans="1:11" ht="15" x14ac:dyDescent="0.2">
      <c r="C12" s="6"/>
      <c r="D12" s="7"/>
    </row>
    <row r="13" spans="1:11" ht="16.5" thickBot="1" x14ac:dyDescent="0.3">
      <c r="D13" s="6" t="s">
        <v>38</v>
      </c>
      <c r="E13" s="71">
        <f>CEILING(G13,1)+3</f>
        <v>1371</v>
      </c>
      <c r="F13" s="1" t="s">
        <v>18</v>
      </c>
      <c r="G13" s="72">
        <f>($D$8*2400)/1000</f>
        <v>1368</v>
      </c>
    </row>
    <row r="14" spans="1:11" ht="15.75" thickBot="1" x14ac:dyDescent="0.25">
      <c r="A14" s="11" t="s">
        <v>8</v>
      </c>
      <c r="B14" s="11" t="s">
        <v>9</v>
      </c>
      <c r="C14" s="11" t="s">
        <v>10</v>
      </c>
      <c r="D14" s="12" t="s">
        <v>11</v>
      </c>
      <c r="E14" s="12" t="s">
        <v>12</v>
      </c>
      <c r="F14" s="12" t="s">
        <v>13</v>
      </c>
      <c r="G14" s="12" t="s">
        <v>14</v>
      </c>
      <c r="H14" s="73" t="s">
        <v>15</v>
      </c>
      <c r="I14" s="50"/>
      <c r="J14" s="15"/>
      <c r="K14" s="1"/>
    </row>
    <row r="15" spans="1:11" ht="15.75" x14ac:dyDescent="0.25">
      <c r="A15" s="45"/>
      <c r="B15" s="45"/>
      <c r="C15" s="74"/>
      <c r="D15" s="30"/>
      <c r="E15" s="18"/>
      <c r="F15" s="19">
        <v>1371</v>
      </c>
      <c r="G15" s="20"/>
      <c r="H15" s="21"/>
      <c r="I15" s="1"/>
      <c r="J15" s="1"/>
      <c r="K15" s="1"/>
    </row>
    <row r="16" spans="1:11" ht="31.5" x14ac:dyDescent="0.2">
      <c r="A16" s="45"/>
      <c r="B16" s="45"/>
      <c r="C16" s="74"/>
      <c r="D16" s="30"/>
      <c r="E16" s="24" t="s">
        <v>17</v>
      </c>
      <c r="F16" s="25" t="s">
        <v>39</v>
      </c>
      <c r="G16" s="26" t="s">
        <v>19</v>
      </c>
      <c r="H16" s="27"/>
      <c r="I16" s="1"/>
      <c r="J16" s="1"/>
      <c r="K16" s="1"/>
    </row>
    <row r="17" spans="1:13" ht="15.75" customHeight="1" x14ac:dyDescent="0.25">
      <c r="A17" s="28">
        <v>9</v>
      </c>
      <c r="B17" s="28" t="s">
        <v>40</v>
      </c>
      <c r="C17" s="75" t="s">
        <v>41</v>
      </c>
      <c r="D17" s="30" t="s">
        <v>18</v>
      </c>
      <c r="E17" s="31">
        <f>(1000/$D$8)*D9</f>
        <v>287.36842105263156</v>
      </c>
      <c r="F17" s="32">
        <f>($F$15/1000)*E17</f>
        <v>393.98210526315785</v>
      </c>
      <c r="G17" s="33">
        <f>F17*3</f>
        <v>1181.9463157894736</v>
      </c>
      <c r="H17" s="76">
        <f>($H$2*E17)/1000</f>
        <v>9.5003999999999991</v>
      </c>
      <c r="I17" s="1"/>
      <c r="J17" s="39"/>
      <c r="K17" s="40"/>
    </row>
    <row r="18" spans="1:13" ht="15.75" customHeight="1" x14ac:dyDescent="0.25">
      <c r="A18" s="28">
        <v>7</v>
      </c>
      <c r="B18" s="28" t="s">
        <v>42</v>
      </c>
      <c r="C18" s="75" t="s">
        <v>43</v>
      </c>
      <c r="D18" s="30" t="s">
        <v>18</v>
      </c>
      <c r="E18" s="31">
        <f>(1000/$D$8)*D10</f>
        <v>120.87719298245614</v>
      </c>
      <c r="F18" s="32">
        <f>($F$15/1000)*E18</f>
        <v>165.72263157894736</v>
      </c>
      <c r="G18" s="33">
        <f t="shared" ref="G18:G19" si="0">F18*3</f>
        <v>497.16789473684207</v>
      </c>
      <c r="H18" s="76">
        <f>($H$2*E18)/1000</f>
        <v>3.9962000000000004</v>
      </c>
      <c r="I18" s="1"/>
      <c r="J18" s="39"/>
      <c r="K18" s="40"/>
    </row>
    <row r="19" spans="1:13" ht="15.75" customHeight="1" x14ac:dyDescent="0.25">
      <c r="A19" s="28">
        <v>6</v>
      </c>
      <c r="B19" s="28" t="s">
        <v>20</v>
      </c>
      <c r="C19" s="75" t="s">
        <v>21</v>
      </c>
      <c r="D19" s="30" t="s">
        <v>18</v>
      </c>
      <c r="E19" s="31">
        <f>(1000/$D$8)*D11</f>
        <v>591.75438596491222</v>
      </c>
      <c r="F19" s="32">
        <f>($F$15/1000)*E19</f>
        <v>811.29526315789462</v>
      </c>
      <c r="G19" s="33">
        <f t="shared" si="0"/>
        <v>2433.8857894736839</v>
      </c>
      <c r="H19" s="76">
        <f>($H$2*E19)/1000</f>
        <v>19.563399999999998</v>
      </c>
      <c r="I19" s="1"/>
      <c r="J19" s="1"/>
      <c r="K19" s="1"/>
    </row>
    <row r="20" spans="1:13" ht="15" x14ac:dyDescent="0.2">
      <c r="A20" s="45"/>
      <c r="B20" s="45"/>
      <c r="C20" s="77"/>
      <c r="D20" s="30"/>
      <c r="E20" s="78"/>
      <c r="F20" s="45"/>
      <c r="G20" s="79"/>
      <c r="H20" s="76"/>
      <c r="I20" s="1"/>
      <c r="K20" s="1"/>
    </row>
    <row r="21" spans="1:13" ht="15.75" x14ac:dyDescent="0.25">
      <c r="A21" s="45"/>
      <c r="B21" s="45"/>
      <c r="C21" s="80" t="s">
        <v>26</v>
      </c>
      <c r="D21" s="30" t="s">
        <v>18</v>
      </c>
      <c r="E21" s="46">
        <f>SUM(E17:E19)</f>
        <v>999.99999999999989</v>
      </c>
      <c r="F21" s="47">
        <f t="shared" ref="F21:G21" si="1">SUM(F17:F19)</f>
        <v>1370.9999999999998</v>
      </c>
      <c r="G21" s="46">
        <f t="shared" si="1"/>
        <v>4113</v>
      </c>
      <c r="H21" s="81">
        <f>SUM(H17:H19)</f>
        <v>33.059999999999995</v>
      </c>
      <c r="I21" s="1"/>
      <c r="K21" s="1"/>
    </row>
    <row r="22" spans="1:13" ht="15" x14ac:dyDescent="0.2">
      <c r="I22" s="52"/>
      <c r="J22" s="52"/>
      <c r="K22" s="53"/>
    </row>
    <row r="23" spans="1:13" ht="21" thickBot="1" x14ac:dyDescent="0.35">
      <c r="A23" s="82" t="s">
        <v>44</v>
      </c>
      <c r="B23" s="8"/>
      <c r="C23" s="8"/>
      <c r="D23" s="8"/>
      <c r="E23" s="8"/>
      <c r="I23" s="7"/>
      <c r="J23" s="52"/>
      <c r="K23" s="52"/>
      <c r="L23" s="52"/>
      <c r="M23" s="53"/>
    </row>
    <row r="24" spans="1:13" ht="15.75" thickBot="1" x14ac:dyDescent="0.25">
      <c r="A24" s="83" t="s">
        <v>8</v>
      </c>
      <c r="B24" s="83" t="s">
        <v>9</v>
      </c>
      <c r="C24" s="83" t="s">
        <v>10</v>
      </c>
      <c r="D24" s="84" t="s">
        <v>11</v>
      </c>
      <c r="E24" s="84" t="s">
        <v>45</v>
      </c>
      <c r="I24" s="7"/>
      <c r="J24" s="52"/>
      <c r="K24" s="52"/>
      <c r="L24" s="52"/>
      <c r="M24" s="53"/>
    </row>
    <row r="25" spans="1:13" ht="43.9" customHeight="1" thickBot="1" x14ac:dyDescent="0.25">
      <c r="A25" s="85">
        <v>73102</v>
      </c>
      <c r="B25" s="86" t="s">
        <v>62</v>
      </c>
      <c r="C25" s="87" t="s">
        <v>46</v>
      </c>
      <c r="D25" s="88" t="s">
        <v>47</v>
      </c>
      <c r="E25" s="89">
        <v>1000</v>
      </c>
      <c r="I25" s="7"/>
      <c r="J25" s="52"/>
      <c r="K25" s="52"/>
      <c r="L25" s="52"/>
      <c r="M25" s="53"/>
    </row>
    <row r="26" spans="1:13" ht="23.25" thickTop="1" x14ac:dyDescent="0.25">
      <c r="A26" s="94">
        <v>13102</v>
      </c>
      <c r="B26" s="90" t="s">
        <v>48</v>
      </c>
      <c r="C26" s="91" t="s">
        <v>49</v>
      </c>
      <c r="D26" s="92" t="s">
        <v>47</v>
      </c>
      <c r="E26" s="93">
        <v>1000</v>
      </c>
      <c r="I26" s="7"/>
      <c r="J26" s="52"/>
      <c r="K26" s="52"/>
      <c r="L26" s="56"/>
      <c r="M26" s="57"/>
    </row>
    <row r="27" spans="1:13" ht="22.5" x14ac:dyDescent="0.25">
      <c r="A27" s="94">
        <v>6109</v>
      </c>
      <c r="B27" s="90" t="s">
        <v>50</v>
      </c>
      <c r="C27" s="91" t="s">
        <v>51</v>
      </c>
      <c r="D27" s="92" t="s">
        <v>47</v>
      </c>
      <c r="E27" s="93">
        <v>83.332999999999998</v>
      </c>
      <c r="I27" s="7"/>
      <c r="J27" s="6"/>
      <c r="K27" s="52"/>
      <c r="L27" s="56"/>
      <c r="M27" s="58"/>
    </row>
    <row r="28" spans="1:13" ht="15.75" x14ac:dyDescent="0.25">
      <c r="A28" s="94">
        <v>6942</v>
      </c>
      <c r="B28" s="106" t="s">
        <v>63</v>
      </c>
      <c r="C28" s="91" t="s">
        <v>64</v>
      </c>
      <c r="D28" s="92" t="s">
        <v>18</v>
      </c>
      <c r="E28" s="93">
        <v>1.9970000000000001</v>
      </c>
    </row>
    <row r="29" spans="1:13" ht="34.9" customHeight="1" x14ac:dyDescent="0.25">
      <c r="A29" s="94">
        <v>6800</v>
      </c>
      <c r="B29" s="106" t="s">
        <v>65</v>
      </c>
      <c r="C29" s="38" t="s">
        <v>66</v>
      </c>
      <c r="D29" s="92" t="s">
        <v>47</v>
      </c>
      <c r="E29" s="93">
        <v>83.332999999999998</v>
      </c>
    </row>
    <row r="30" spans="1:13" ht="15.75" x14ac:dyDescent="0.25">
      <c r="A30" s="95">
        <v>5760</v>
      </c>
      <c r="B30" s="96" t="s">
        <v>52</v>
      </c>
      <c r="C30" s="29" t="s">
        <v>53</v>
      </c>
      <c r="D30" s="97" t="s">
        <v>47</v>
      </c>
      <c r="E30" s="98">
        <v>2.98</v>
      </c>
    </row>
    <row r="31" spans="1:13" ht="15.75" x14ac:dyDescent="0.25">
      <c r="A31" s="95">
        <v>6958</v>
      </c>
      <c r="B31" s="96" t="s">
        <v>54</v>
      </c>
      <c r="C31" s="29" t="s">
        <v>55</v>
      </c>
      <c r="D31" s="97" t="s">
        <v>18</v>
      </c>
      <c r="E31" s="98">
        <v>0.378</v>
      </c>
    </row>
    <row r="32" spans="1:13" ht="23.25" thickBot="1" x14ac:dyDescent="0.3">
      <c r="A32" s="99">
        <v>6988</v>
      </c>
      <c r="B32" s="100" t="s">
        <v>67</v>
      </c>
      <c r="C32" s="101" t="s">
        <v>56</v>
      </c>
      <c r="D32" s="102" t="s">
        <v>47</v>
      </c>
      <c r="E32" s="103">
        <v>1.984</v>
      </c>
    </row>
    <row r="33" spans="1:8" ht="15.75" x14ac:dyDescent="0.25">
      <c r="A33" s="94">
        <v>5571</v>
      </c>
      <c r="B33" s="90" t="s">
        <v>57</v>
      </c>
      <c r="C33" s="91" t="s">
        <v>58</v>
      </c>
      <c r="D33" s="92" t="s">
        <v>47</v>
      </c>
      <c r="E33" s="93">
        <v>1000</v>
      </c>
    </row>
    <row r="35" spans="1:8" ht="15.75" thickBot="1" x14ac:dyDescent="0.25">
      <c r="A35" s="54"/>
      <c r="B35" s="54"/>
      <c r="C35" s="54"/>
      <c r="D35" s="55"/>
      <c r="E35" s="55"/>
      <c r="F35" s="55"/>
      <c r="G35" s="55"/>
      <c r="H35" s="55"/>
    </row>
    <row r="36" spans="1:8" ht="15" x14ac:dyDescent="0.2">
      <c r="A36" s="1"/>
      <c r="C36" s="1"/>
      <c r="D36" s="1"/>
      <c r="E36" s="1"/>
      <c r="F36" s="1"/>
      <c r="G36" s="1"/>
    </row>
    <row r="37" spans="1:8" ht="15" x14ac:dyDescent="0.2">
      <c r="A37" s="1"/>
      <c r="C37" s="1"/>
      <c r="D37" s="1"/>
      <c r="E37" s="1"/>
      <c r="F37" s="1"/>
      <c r="G37" s="1"/>
    </row>
    <row r="38" spans="1:8" ht="15" x14ac:dyDescent="0.2">
      <c r="A38" s="1" t="s">
        <v>27</v>
      </c>
      <c r="C38" s="1"/>
      <c r="D38" s="1"/>
      <c r="E38" s="1"/>
      <c r="F38" s="1"/>
      <c r="G38" s="1"/>
    </row>
    <row r="39" spans="1:8" ht="15" x14ac:dyDescent="0.2">
      <c r="A39" s="1"/>
      <c r="C39" s="1"/>
      <c r="D39" s="1"/>
      <c r="E39" s="1"/>
      <c r="F39" s="1"/>
      <c r="G39" s="1"/>
    </row>
    <row r="40" spans="1:8" ht="15" x14ac:dyDescent="0.2">
      <c r="A40" s="1"/>
      <c r="C40" s="1"/>
      <c r="D40" s="1"/>
      <c r="E40" s="1"/>
      <c r="F40" s="1"/>
      <c r="G40" s="1"/>
    </row>
    <row r="41" spans="1:8" ht="15.75" thickBot="1" x14ac:dyDescent="0.25">
      <c r="A41" s="59"/>
      <c r="B41" s="59"/>
      <c r="C41" s="59"/>
      <c r="D41" s="59"/>
      <c r="E41" s="59"/>
      <c r="F41" s="59"/>
      <c r="G41" s="59"/>
    </row>
  </sheetData>
  <pageMargins left="0.59055118110236227" right="0.39370078740157483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D97FB-E19A-4655-A476-1F6F374BEB8E}">
  <dimension ref="B2:K13"/>
  <sheetViews>
    <sheetView tabSelected="1" workbookViewId="0">
      <selection activeCell="B21" sqref="B21"/>
    </sheetView>
  </sheetViews>
  <sheetFormatPr defaultColWidth="9.42578125" defaultRowHeight="15" x14ac:dyDescent="0.2"/>
  <cols>
    <col min="1" max="1" width="9.42578125" style="107"/>
    <col min="2" max="2" width="23.7109375" style="107" customWidth="1"/>
    <col min="3" max="3" width="9.42578125" style="107"/>
    <col min="4" max="4" width="9.42578125" style="114"/>
    <col min="5" max="6" width="9.42578125" style="107"/>
    <col min="7" max="7" width="17.140625" style="110" customWidth="1"/>
    <col min="8" max="8" width="9.42578125" style="107"/>
    <col min="9" max="9" width="14.85546875" style="107" customWidth="1"/>
    <col min="10" max="10" width="9.42578125" style="107"/>
    <col min="11" max="11" width="27.85546875" style="107" customWidth="1"/>
    <col min="12" max="16384" width="9.42578125" style="107"/>
  </cols>
  <sheetData>
    <row r="2" spans="2:11" x14ac:dyDescent="0.2">
      <c r="B2" s="108"/>
      <c r="C2" s="114" t="s">
        <v>18</v>
      </c>
      <c r="D2" s="115"/>
      <c r="E2" s="109"/>
    </row>
    <row r="3" spans="2:11" x14ac:dyDescent="0.2">
      <c r="B3" s="111" t="s">
        <v>70</v>
      </c>
      <c r="C3" s="111">
        <v>300</v>
      </c>
      <c r="D3" s="116" t="s">
        <v>71</v>
      </c>
      <c r="G3" s="120" t="s">
        <v>78</v>
      </c>
    </row>
    <row r="4" spans="2:11" x14ac:dyDescent="0.2">
      <c r="B4" s="113" t="s">
        <v>72</v>
      </c>
      <c r="C4" s="107">
        <v>200</v>
      </c>
      <c r="D4" s="118">
        <f>C4/C3</f>
        <v>0.66666666666666663</v>
      </c>
      <c r="E4" s="112"/>
      <c r="F4" s="112"/>
      <c r="G4" s="107" t="s">
        <v>72</v>
      </c>
      <c r="H4" s="109">
        <v>0.114685</v>
      </c>
      <c r="I4" s="114" t="s">
        <v>79</v>
      </c>
      <c r="J4" s="123">
        <v>114.685</v>
      </c>
      <c r="K4" s="124" t="s">
        <v>80</v>
      </c>
    </row>
    <row r="5" spans="2:11" x14ac:dyDescent="0.2">
      <c r="B5" s="113" t="s">
        <v>21</v>
      </c>
      <c r="C5" s="107">
        <v>100</v>
      </c>
    </row>
    <row r="7" spans="2:11" x14ac:dyDescent="0.2">
      <c r="B7" s="111" t="s">
        <v>69</v>
      </c>
      <c r="C7" s="117">
        <v>0.56999999999999995</v>
      </c>
      <c r="D7" s="116" t="s">
        <v>73</v>
      </c>
      <c r="G7" s="121" t="s">
        <v>81</v>
      </c>
    </row>
    <row r="8" spans="2:11" x14ac:dyDescent="0.2">
      <c r="B8" s="107" t="s">
        <v>74</v>
      </c>
      <c r="C8" s="107">
        <v>0.16400000000000001</v>
      </c>
      <c r="D8" s="114" t="s">
        <v>75</v>
      </c>
      <c r="G8" s="110" t="s">
        <v>68</v>
      </c>
      <c r="H8" s="122">
        <v>0.2</v>
      </c>
      <c r="I8" s="107" t="s">
        <v>82</v>
      </c>
      <c r="J8" s="125">
        <f>560*0.2</f>
        <v>112</v>
      </c>
      <c r="K8" s="126" t="s">
        <v>83</v>
      </c>
    </row>
    <row r="9" spans="2:11" x14ac:dyDescent="0.2">
      <c r="B9" s="119" t="s">
        <v>76</v>
      </c>
      <c r="C9" s="107">
        <f>C8*D4</f>
        <v>0.10933333333333334</v>
      </c>
      <c r="D9" s="127" t="s">
        <v>77</v>
      </c>
    </row>
    <row r="13" spans="2:11" x14ac:dyDescent="0.2">
      <c r="B13" s="111"/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D4EC3F5832C945BA8290830281F738" ma:contentTypeVersion="5" ma:contentTypeDescription="Create a new document." ma:contentTypeScope="" ma:versionID="a6e3640e93b85c220dfe91473983d2cf">
  <xsd:schema xmlns:xsd="http://www.w3.org/2001/XMLSchema" xmlns:xs="http://www.w3.org/2001/XMLSchema" xmlns:p="http://schemas.microsoft.com/office/2006/metadata/properties" xmlns:ns2="4f3233f8-d3df-49d7-aded-b5d6bedb4d93" xmlns:ns3="cea1c1a0-a5b0-4973-b1e9-794ae5f68b39" targetNamespace="http://schemas.microsoft.com/office/2006/metadata/properties" ma:root="true" ma:fieldsID="c5685c6a52d4fedb0d7eab4af213098f" ns2:_="" ns3:_="">
    <xsd:import namespace="4f3233f8-d3df-49d7-aded-b5d6bedb4d93"/>
    <xsd:import namespace="cea1c1a0-a5b0-4973-b1e9-794ae5f68b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3233f8-d3df-49d7-aded-b5d6bedb4d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1c1a0-a5b0-4973-b1e9-794ae5f68b3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05B18A-6984-4989-B13C-4C393DD94CC0}"/>
</file>

<file path=customXml/itemProps2.xml><?xml version="1.0" encoding="utf-8"?>
<ds:datastoreItem xmlns:ds="http://schemas.openxmlformats.org/officeDocument/2006/customXml" ds:itemID="{AA707691-2D15-458B-A296-C45E97151F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maso+pol (3)</vt:lpstr>
      <vt:lpstr>plnění (2)</vt:lpstr>
      <vt:lpstr>Sourhn</vt:lpstr>
      <vt:lpstr>'maso+pol (3)'!Oblast_tisku</vt:lpstr>
      <vt:lpstr>'plnění (2)'!Oblast_tisku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Šimek Fabián</dc:creator>
  <cp:lastModifiedBy>Šimek Fabián</cp:lastModifiedBy>
  <dcterms:created xsi:type="dcterms:W3CDTF">2023-08-29T17:05:00Z</dcterms:created>
  <dcterms:modified xsi:type="dcterms:W3CDTF">2023-08-29T17:29:06Z</dcterms:modified>
</cp:coreProperties>
</file>